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695" activeTab="1"/>
  </bookViews>
  <sheets>
    <sheet name="2017" sheetId="1" r:id="rId1"/>
    <sheet name="2018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<sst xmlns="http://schemas.openxmlformats.org/spreadsheetml/2006/main" count="76" uniqueCount="58">
  <si>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1.1.0.0.00.00 - Receitas Tributárias</t>
  </si>
  <si>
    <t>1.2.1.0.29.07.00.00 - Contribuição do Servidor Ativo Civil p/RPPS</t>
  </si>
  <si>
    <t>1.2.2.0.29.00.00.00 - Contribuição p/Custeio da iluminação Pública</t>
  </si>
  <si>
    <t>1.7.2.1.01.02.00.00 - Cota Parte do FPM</t>
  </si>
  <si>
    <t>1.7.2.1.01.05.00.00 - Cota Parte do ITR</t>
  </si>
  <si>
    <t>1.7.2.1.01.32.00.00 - Cota Parte do IOF/OURO</t>
  </si>
  <si>
    <t>1.7.2.2.01.02.00.00 - Cota Parte do IPVA</t>
  </si>
  <si>
    <t>1.7.2.2.01.04.00.00 - Cota Parte do IPI/Exportação</t>
  </si>
  <si>
    <t>1.7.2.2.01.13.00.00 - Cota Parte da CIDE</t>
  </si>
  <si>
    <t>1.7.2.2.01.99.01.00 - Cota Parte da ITCD</t>
  </si>
  <si>
    <t>1.9.1.1.00.00.00.00 - Multas e Juros dos Tributos</t>
  </si>
  <si>
    <t>1.9.1.2.34.01.01.01 - Multas e Juros Contr RPPS</t>
  </si>
  <si>
    <t>1.9.3.1.00.00.00.00 - Divida Ativa Tributária</t>
  </si>
  <si>
    <t>1.9.3.3.01.01.00.00 - Divida Ativa Contr. Serv. p/RPPS</t>
  </si>
  <si>
    <t>Soma</t>
  </si>
  <si>
    <t>Receita Efetivamente Arrecadada no Exercicio Anterior</t>
  </si>
  <si>
    <t>Especificação</t>
  </si>
  <si>
    <t>Arrec.</t>
  </si>
  <si>
    <t>Tendência Até</t>
  </si>
  <si>
    <t xml:space="preserve">o Final do </t>
  </si>
  <si>
    <t>Exercício</t>
  </si>
  <si>
    <t>Total</t>
  </si>
  <si>
    <t>Estimativa do Limite Máximo de Gastos do Legislativo</t>
  </si>
  <si>
    <t>Valor previsto para a Receita Efetivamente Arrecadada no Exercício Anterior</t>
  </si>
  <si>
    <t>População do Municipio</t>
  </si>
  <si>
    <t>Limite Máximo Permitido Cfe. Art.29 A da Constituição Federal</t>
  </si>
  <si>
    <t>Valor Máximo para as despesas do Poder Legislativo em 2009</t>
  </si>
  <si>
    <t xml:space="preserve">Valor máxino para as despesas com a Folha de Pagamento do </t>
  </si>
  <si>
    <t xml:space="preserve">Demonstrativo do Cálculo do Limite Máximo para as </t>
  </si>
  <si>
    <t>1.7.2.2.01.01.00.00 - Cota Parte do ICMS</t>
  </si>
  <si>
    <t xml:space="preserve">                             - Cota Extra do FPM</t>
  </si>
  <si>
    <t>1.7.2.1.36.00.00.00 - Transferência da LC 87/96</t>
  </si>
  <si>
    <t xml:space="preserve"> </t>
  </si>
  <si>
    <t>Municipio de Tavares</t>
  </si>
  <si>
    <t>Poder Legislativo em 2012 (CF/88, art.29-A, inciso 1º.</t>
  </si>
  <si>
    <t>1.9.1.3.00.00.00.00 - Multas e Juros da  Div Ativa Trib</t>
  </si>
  <si>
    <t>Lei Orçamentária Anual para 2017</t>
  </si>
  <si>
    <t>Despesas do Poder Legislativo em 2017</t>
  </si>
  <si>
    <t>Valor Máximo para as despesas do Poder Legislativo em 2016</t>
  </si>
  <si>
    <t>Até: outubro/2016</t>
  </si>
  <si>
    <t>Outas Deduções</t>
  </si>
  <si>
    <t>Impostos, Taxas e Contrib.Melhorias</t>
  </si>
  <si>
    <t xml:space="preserve"> Contribuição do Servidor Ativo Civil p/RPPS</t>
  </si>
  <si>
    <t xml:space="preserve"> Contribuição p/Custeio da iluminação Pública</t>
  </si>
  <si>
    <t xml:space="preserve"> Cota Parte do FPM</t>
  </si>
  <si>
    <t xml:space="preserve"> Cota Parte do ITR</t>
  </si>
  <si>
    <t xml:space="preserve"> Cota Parte do IOF/OURO</t>
  </si>
  <si>
    <t>Transferência da LC 87/96</t>
  </si>
  <si>
    <t>Cota Parte do ICMS</t>
  </si>
  <si>
    <t>Cota Parte do IPVA</t>
  </si>
  <si>
    <t>Cota Parte do IPI/Exportação</t>
  </si>
  <si>
    <t xml:space="preserve"> Cota Parte da CIDE</t>
  </si>
  <si>
    <t xml:space="preserve"> Cota Parte da ITCD</t>
  </si>
  <si>
    <t>Até:</t>
  </si>
  <si>
    <t>Despesas do Poder Legislativo em 2023</t>
  </si>
  <si>
    <t>Lei Orçamentária Anual para 2023</t>
  </si>
  <si>
    <t>Valor Máximo para as despesas do Poder Legislativo em 2023</t>
  </si>
  <si>
    <t>Poder Legislativo em 2023 (CF/88, art.29-A, inciso 1º.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</si>
</sst>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171" fontId="0" fillId="0" borderId="10" xfId="60" applyFont="1" applyBorder="1" applyAlignment="1">
      <alignment/>
    </xf>
    <xf numFmtId="0" fontId="0" fillId="32" borderId="10" xfId="0" applyFill="1" applyBorder="1" applyAlignment="1">
      <alignment/>
    </xf>
    <xf numFmtId="171" fontId="0" fillId="32" borderId="10" xfId="6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33" borderId="10" xfId="0" applyFill="1" applyBorder="1" applyAlignment="1">
      <alignment/>
    </xf>
    <xf numFmtId="171" fontId="0" fillId="33" borderId="10" xfId="60" applyFont="1" applyFill="1" applyBorder="1" applyAlignment="1">
      <alignment/>
    </xf>
    <xf numFmtId="171" fontId="0" fillId="0" borderId="13" xfId="0" applyNumberFormat="1" applyBorder="1" applyAlignment="1">
      <alignment/>
    </xf>
    <xf numFmtId="0" fontId="0" fillId="33" borderId="14" xfId="0" applyFill="1" applyBorder="1" applyAlignment="1">
      <alignment/>
    </xf>
    <xf numFmtId="0" fontId="0" fillId="32" borderId="15" xfId="0" applyFill="1" applyBorder="1" applyAlignment="1">
      <alignment/>
    </xf>
    <xf numFmtId="171" fontId="0" fillId="32" borderId="16" xfId="0" applyNumberFormat="1" applyFill="1" applyBorder="1" applyAlignment="1">
      <alignment/>
    </xf>
    <xf numFmtId="0" fontId="2" fillId="32" borderId="17" xfId="0" applyFont="1" applyFill="1" applyBorder="1" applyAlignment="1">
      <alignment/>
    </xf>
    <xf numFmtId="171" fontId="2" fillId="32" borderId="17" xfId="6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37" fontId="0" fillId="32" borderId="16" xfId="60" applyNumberFormat="1" applyFont="1" applyFill="1" applyBorder="1" applyAlignment="1">
      <alignment/>
    </xf>
    <xf numFmtId="0" fontId="0" fillId="0" borderId="11" xfId="0" applyBorder="1" applyAlignment="1">
      <alignment/>
    </xf>
    <xf numFmtId="9" fontId="0" fillId="0" borderId="10" xfId="0" applyNumberFormat="1" applyBorder="1" applyAlignment="1">
      <alignment/>
    </xf>
    <xf numFmtId="9" fontId="0" fillId="32" borderId="10" xfId="0" applyNumberFormat="1" applyFill="1" applyBorder="1" applyAlignment="1">
      <alignment/>
    </xf>
    <xf numFmtId="171" fontId="0" fillId="32" borderId="13" xfId="0" applyNumberFormat="1" applyFill="1" applyBorder="1" applyAlignment="1">
      <alignment/>
    </xf>
    <xf numFmtId="9" fontId="0" fillId="32" borderId="11" xfId="0" applyNumberForma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8" xfId="0" applyFill="1" applyBorder="1" applyAlignment="1">
      <alignment/>
    </xf>
    <xf numFmtId="9" fontId="0" fillId="0" borderId="13" xfId="0" applyNumberFormat="1" applyBorder="1" applyAlignment="1">
      <alignment/>
    </xf>
    <xf numFmtId="9" fontId="0" fillId="0" borderId="16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0" fontId="0" fillId="32" borderId="19" xfId="0" applyFill="1" applyBorder="1" applyAlignment="1">
      <alignment/>
    </xf>
    <xf numFmtId="0" fontId="0" fillId="33" borderId="20" xfId="0" applyFill="1" applyBorder="1" applyAlignment="1">
      <alignment/>
    </xf>
    <xf numFmtId="171" fontId="0" fillId="33" borderId="16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1" fontId="0" fillId="32" borderId="14" xfId="0" applyNumberFormat="1" applyFill="1" applyBorder="1" applyAlignment="1">
      <alignment/>
    </xf>
    <xf numFmtId="9" fontId="0" fillId="32" borderId="16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171" fontId="0" fillId="34" borderId="10" xfId="60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0" fillId="0" borderId="0" xfId="60" applyFont="1" applyAlignment="1">
      <alignment/>
    </xf>
    <xf numFmtId="17" fontId="2" fillId="0" borderId="10" xfId="0" applyNumberFormat="1" applyFont="1" applyBorder="1" applyAlignment="1">
      <alignment horizontal="center"/>
    </xf>
    <xf numFmtId="0" fontId="0" fillId="32" borderId="20" xfId="0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26">
      <selection activeCell="A23" sqref="A23"/>
    </sheetView>
  </sheetViews>
  <sheetFormatPr defaultColWidth="9.140625" defaultRowHeight="12.75"/>
  <cols>
    <col min="1" max="1" width="57.421875" style="0" customWidth="1"/>
    <col min="2" max="4" width="15.7109375" style="0" customWidth="1"/>
  </cols>
  <sheetData>
    <row r="1" ht="12.75">
      <c r="A1" s="37"/>
    </row>
    <row r="3" spans="1:4" ht="18">
      <c r="A3" s="50" t="s">
        <v>33</v>
      </c>
      <c r="B3" s="50"/>
      <c r="C3" s="50"/>
      <c r="D3" s="50"/>
    </row>
    <row r="4" spans="1:4" ht="12.75">
      <c r="A4" s="51" t="s">
        <v>36</v>
      </c>
      <c r="B4" s="51"/>
      <c r="C4" s="51"/>
      <c r="D4" s="51"/>
    </row>
    <row r="5" spans="1:4" ht="12.75">
      <c r="A5" s="51" t="s">
        <v>28</v>
      </c>
      <c r="B5" s="51"/>
      <c r="C5" s="51"/>
      <c r="D5" s="51"/>
    </row>
    <row r="6" spans="1:4" ht="12.75">
      <c r="A6" s="51" t="s">
        <v>37</v>
      </c>
      <c r="B6" s="51"/>
      <c r="C6" s="51"/>
      <c r="D6" s="51"/>
    </row>
    <row r="8" ht="13.5" thickBot="1"/>
    <row r="9" spans="1:4" ht="12.75">
      <c r="A9" s="5" t="s">
        <v>15</v>
      </c>
      <c r="B9" s="5" t="s">
        <v>17</v>
      </c>
      <c r="C9" s="38" t="s">
        <v>18</v>
      </c>
      <c r="D9" s="5" t="s">
        <v>21</v>
      </c>
    </row>
    <row r="10" spans="1:4" ht="12.75">
      <c r="A10" s="6" t="s">
        <v>16</v>
      </c>
      <c r="B10" s="6" t="s">
        <v>39</v>
      </c>
      <c r="C10" s="39" t="s">
        <v>19</v>
      </c>
      <c r="D10" s="6"/>
    </row>
    <row r="11" spans="1:4" ht="12.75">
      <c r="A11" s="7"/>
      <c r="B11" s="7"/>
      <c r="C11" s="39" t="s">
        <v>20</v>
      </c>
      <c r="D11" s="7"/>
    </row>
    <row r="12" spans="1:4" ht="13.5" thickBot="1">
      <c r="A12" s="8"/>
      <c r="B12" s="8"/>
      <c r="C12" s="40"/>
      <c r="D12" s="8"/>
    </row>
    <row r="13" spans="1:4" ht="12.75">
      <c r="A13" s="1" t="s">
        <v>0</v>
      </c>
      <c r="B13" s="2">
        <v>746696.76</v>
      </c>
      <c r="C13" s="10">
        <f>B13/6*1.5</f>
        <v>186674.19</v>
      </c>
      <c r="D13" s="2">
        <f aca="true" t="shared" si="0" ref="D13:D30">SUM(B13+C13)</f>
        <v>933370.95</v>
      </c>
    </row>
    <row r="14" spans="1:4" ht="12.75">
      <c r="A14" s="3" t="s">
        <v>1</v>
      </c>
      <c r="B14" s="4"/>
      <c r="C14" s="10">
        <f aca="true" t="shared" si="1" ref="C14:C32">B14/6*2</f>
        <v>0</v>
      </c>
      <c r="D14" s="4"/>
    </row>
    <row r="15" spans="1:4" ht="12.75">
      <c r="A15" s="1" t="s">
        <v>2</v>
      </c>
      <c r="B15" s="2">
        <v>0</v>
      </c>
      <c r="C15" s="10">
        <f t="shared" si="1"/>
        <v>0</v>
      </c>
      <c r="D15" s="2">
        <f t="shared" si="0"/>
        <v>0</v>
      </c>
    </row>
    <row r="16" spans="1:4" ht="12.75">
      <c r="A16" s="3" t="s">
        <v>3</v>
      </c>
      <c r="B16" s="4">
        <v>5260186.85</v>
      </c>
      <c r="C16" s="10">
        <f t="shared" si="1"/>
        <v>1753395.6166666665</v>
      </c>
      <c r="D16" s="4">
        <f t="shared" si="0"/>
        <v>7013582.466666666</v>
      </c>
    </row>
    <row r="17" spans="1:4" ht="12.75">
      <c r="A17" s="3" t="s">
        <v>30</v>
      </c>
      <c r="B17" s="4">
        <v>0</v>
      </c>
      <c r="C17" s="10">
        <f t="shared" si="1"/>
        <v>0</v>
      </c>
      <c r="D17" s="4">
        <v>514877.48</v>
      </c>
    </row>
    <row r="18" spans="1:4" ht="12.75">
      <c r="A18" s="1" t="s">
        <v>4</v>
      </c>
      <c r="B18" s="2">
        <v>127658.94</v>
      </c>
      <c r="C18" s="10">
        <f t="shared" si="1"/>
        <v>42552.98</v>
      </c>
      <c r="D18" s="2">
        <f t="shared" si="0"/>
        <v>170211.92</v>
      </c>
    </row>
    <row r="19" spans="1:4" ht="12.75">
      <c r="A19" s="3" t="s">
        <v>5</v>
      </c>
      <c r="B19" s="4"/>
      <c r="C19" s="10">
        <f t="shared" si="1"/>
        <v>0</v>
      </c>
      <c r="D19" s="4">
        <f t="shared" si="0"/>
        <v>0</v>
      </c>
    </row>
    <row r="20" spans="1:4" ht="12.75">
      <c r="A20" s="1" t="s">
        <v>31</v>
      </c>
      <c r="B20" s="2">
        <v>24443.4</v>
      </c>
      <c r="C20" s="10">
        <f t="shared" si="1"/>
        <v>8147.8</v>
      </c>
      <c r="D20" s="2">
        <f t="shared" si="0"/>
        <v>32591.2</v>
      </c>
    </row>
    <row r="21" spans="1:4" ht="12.75">
      <c r="A21" s="3" t="s">
        <v>29</v>
      </c>
      <c r="B21" s="4">
        <v>3612849.61</v>
      </c>
      <c r="C21" s="10">
        <f t="shared" si="1"/>
        <v>1204283.2033333334</v>
      </c>
      <c r="D21" s="4">
        <f t="shared" si="0"/>
        <v>4817132.8133333335</v>
      </c>
    </row>
    <row r="22" spans="1:4" ht="12.75">
      <c r="A22" s="9" t="s">
        <v>6</v>
      </c>
      <c r="B22" s="10">
        <v>313281.28</v>
      </c>
      <c r="C22" s="10">
        <f t="shared" si="1"/>
        <v>104427.09333333334</v>
      </c>
      <c r="D22" s="2">
        <f t="shared" si="0"/>
        <v>417708.37333333335</v>
      </c>
    </row>
    <row r="23" spans="1:4" ht="12.75">
      <c r="A23" s="3" t="s">
        <v>7</v>
      </c>
      <c r="B23" s="4">
        <v>44772.4</v>
      </c>
      <c r="C23" s="10">
        <f t="shared" si="1"/>
        <v>14924.133333333333</v>
      </c>
      <c r="D23" s="4">
        <f t="shared" si="0"/>
        <v>59696.53333333333</v>
      </c>
    </row>
    <row r="24" spans="1:4" ht="12.75">
      <c r="A24" s="9" t="s">
        <v>8</v>
      </c>
      <c r="B24" s="10">
        <v>13561.33</v>
      </c>
      <c r="C24" s="10">
        <f t="shared" si="1"/>
        <v>4520.443333333334</v>
      </c>
      <c r="D24" s="2">
        <f t="shared" si="0"/>
        <v>18081.773333333334</v>
      </c>
    </row>
    <row r="25" spans="1:4" ht="12.75">
      <c r="A25" s="3" t="s">
        <v>9</v>
      </c>
      <c r="B25" s="4"/>
      <c r="C25" s="10">
        <f t="shared" si="1"/>
        <v>0</v>
      </c>
      <c r="D25" s="4">
        <f t="shared" si="0"/>
        <v>0</v>
      </c>
    </row>
    <row r="26" spans="1:4" ht="12.75">
      <c r="A26" s="9" t="s">
        <v>10</v>
      </c>
      <c r="B26" s="10">
        <v>6218.53</v>
      </c>
      <c r="C26" s="10">
        <f t="shared" si="1"/>
        <v>2072.8433333333332</v>
      </c>
      <c r="D26" s="2">
        <f t="shared" si="0"/>
        <v>8291.373333333333</v>
      </c>
    </row>
    <row r="27" spans="1:4" ht="12.75">
      <c r="A27" s="3" t="s">
        <v>11</v>
      </c>
      <c r="B27" s="4"/>
      <c r="C27" s="10">
        <f t="shared" si="1"/>
        <v>0</v>
      </c>
      <c r="D27" s="4">
        <f t="shared" si="0"/>
        <v>0</v>
      </c>
    </row>
    <row r="28" spans="1:4" ht="12.75">
      <c r="A28" s="9" t="s">
        <v>35</v>
      </c>
      <c r="B28" s="10">
        <v>6554.4</v>
      </c>
      <c r="C28" s="10">
        <f t="shared" si="1"/>
        <v>2184.7999999999997</v>
      </c>
      <c r="D28" s="2">
        <f t="shared" si="0"/>
        <v>8739.199999999999</v>
      </c>
    </row>
    <row r="29" spans="1:4" ht="12.75">
      <c r="A29" s="3" t="s">
        <v>12</v>
      </c>
      <c r="B29" s="4">
        <v>12382.74</v>
      </c>
      <c r="C29" s="10">
        <f t="shared" si="1"/>
        <v>4127.58</v>
      </c>
      <c r="D29" s="4">
        <f t="shared" si="0"/>
        <v>16510.32</v>
      </c>
    </row>
    <row r="30" spans="1:4" ht="12.75">
      <c r="A30" s="9" t="s">
        <v>13</v>
      </c>
      <c r="B30" s="10"/>
      <c r="C30" s="10">
        <f t="shared" si="1"/>
        <v>0</v>
      </c>
      <c r="D30" s="2">
        <f t="shared" si="0"/>
        <v>0</v>
      </c>
    </row>
    <row r="31" spans="1:4" ht="13.5" thickBot="1">
      <c r="A31" s="1"/>
      <c r="B31" s="2"/>
      <c r="C31" s="10">
        <f t="shared" si="1"/>
        <v>0</v>
      </c>
      <c r="D31" s="2"/>
    </row>
    <row r="32" spans="1:4" ht="13.5" thickBot="1">
      <c r="A32" s="15" t="s">
        <v>14</v>
      </c>
      <c r="B32" s="16">
        <f>SUM(B13:B31)</f>
        <v>10168606.24</v>
      </c>
      <c r="C32" s="10">
        <f t="shared" si="1"/>
        <v>3389535.4133333336</v>
      </c>
      <c r="D32" s="16">
        <f>SUM(D13:D31)</f>
        <v>14010794.40333333</v>
      </c>
    </row>
    <row r="34" spans="1:4" ht="15.75">
      <c r="A34" s="52" t="s">
        <v>22</v>
      </c>
      <c r="B34" s="52"/>
      <c r="C34" s="52"/>
      <c r="D34" s="52"/>
    </row>
    <row r="35" ht="13.5" thickBot="1"/>
    <row r="36" spans="1:4" ht="12.75">
      <c r="A36" s="53" t="s">
        <v>23</v>
      </c>
      <c r="B36" s="54"/>
      <c r="C36" s="11">
        <f>D32</f>
        <v>14010794.40333333</v>
      </c>
      <c r="D36" s="20"/>
    </row>
    <row r="37" spans="1:4" ht="12.75">
      <c r="A37" s="55" t="s">
        <v>24</v>
      </c>
      <c r="B37" s="56"/>
      <c r="C37" s="19">
        <v>5283</v>
      </c>
      <c r="D37" s="3"/>
    </row>
    <row r="38" spans="1:4" ht="13.5" thickBot="1">
      <c r="A38" s="57" t="s">
        <v>25</v>
      </c>
      <c r="B38" s="58"/>
      <c r="C38" s="28">
        <v>0.07</v>
      </c>
      <c r="D38" s="1"/>
    </row>
    <row r="39" spans="1:4" ht="12.75">
      <c r="A39" s="46" t="s">
        <v>38</v>
      </c>
      <c r="B39" s="47"/>
      <c r="C39" s="23"/>
      <c r="D39" s="24"/>
    </row>
    <row r="40" spans="1:4" ht="12.75" hidden="1">
      <c r="A40" s="48" t="s">
        <v>26</v>
      </c>
      <c r="B40" s="49"/>
      <c r="C40" s="14">
        <f>C37*8%</f>
        <v>422.64</v>
      </c>
      <c r="D40" s="1"/>
    </row>
    <row r="41" spans="1:4" ht="12.75">
      <c r="A41" s="17"/>
      <c r="B41" s="18"/>
      <c r="C41" s="32">
        <f>C36*7%</f>
        <v>980755.6082333332</v>
      </c>
      <c r="D41" s="21">
        <v>0.07</v>
      </c>
    </row>
    <row r="42" spans="1:4" ht="12.75">
      <c r="A42" s="17"/>
      <c r="B42" s="18"/>
      <c r="C42" s="32">
        <f>C36*6%</f>
        <v>840647.6641999998</v>
      </c>
      <c r="D42" s="21">
        <v>0.06</v>
      </c>
    </row>
    <row r="43" spans="1:4" ht="12.75">
      <c r="A43" s="17"/>
      <c r="B43" s="18"/>
      <c r="C43" s="32">
        <f>C36*5%</f>
        <v>700539.7201666665</v>
      </c>
      <c r="D43" s="21">
        <v>0.05</v>
      </c>
    </row>
    <row r="44" spans="1:4" ht="13.5" thickBot="1">
      <c r="A44" s="25"/>
      <c r="B44" s="26"/>
      <c r="C44" s="14"/>
      <c r="D44" s="22"/>
    </row>
    <row r="45" spans="1:4" ht="12.75">
      <c r="A45" s="12" t="s">
        <v>27</v>
      </c>
      <c r="B45" s="29"/>
      <c r="C45" s="31"/>
      <c r="D45" s="27" t="s">
        <v>32</v>
      </c>
    </row>
    <row r="46" spans="1:4" ht="13.5" thickBot="1">
      <c r="A46" s="13" t="s">
        <v>34</v>
      </c>
      <c r="B46" s="30"/>
      <c r="C46" s="35">
        <f>C41*70%</f>
        <v>686528.9257633332</v>
      </c>
      <c r="D46" s="36">
        <v>0.07</v>
      </c>
    </row>
    <row r="47" spans="3:4" ht="12.75">
      <c r="C47" s="35">
        <f>C42*70%</f>
        <v>588453.3649399998</v>
      </c>
      <c r="D47" s="36">
        <v>0.06</v>
      </c>
    </row>
    <row r="48" spans="3:4" ht="12.75">
      <c r="C48" s="35">
        <f>C43*70%</f>
        <v>490377.80411666655</v>
      </c>
      <c r="D48" s="36">
        <v>0.05</v>
      </c>
    </row>
    <row r="49" spans="3:4" ht="13.5" thickBot="1">
      <c r="C49" s="33"/>
      <c r="D49" s="34"/>
    </row>
  </sheetData>
  <sheetProtection/>
  <mergeCells count="10">
    <mergeCell ref="A39:B39"/>
    <mergeCell ref="A40:B40"/>
    <mergeCell ref="A3:D3"/>
    <mergeCell ref="A4:D4"/>
    <mergeCell ref="A5:D5"/>
    <mergeCell ref="A6:D6"/>
    <mergeCell ref="A34:D34"/>
    <mergeCell ref="A36:B36"/>
    <mergeCell ref="A37:B37"/>
    <mergeCell ref="A38:B38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28">
      <selection activeCell="F43" sqref="F43"/>
    </sheetView>
  </sheetViews>
  <sheetFormatPr defaultColWidth="9.140625" defaultRowHeight="12.75"/>
  <cols>
    <col min="1" max="1" width="57.421875" style="0" customWidth="1"/>
    <col min="2" max="2" width="16.8515625" style="0" customWidth="1"/>
    <col min="3" max="4" width="15.7109375" style="0" customWidth="1"/>
    <col min="6" max="6" width="9.140625" style="44" customWidth="1"/>
    <col min="7" max="7" width="10.7109375" style="0" customWidth="1"/>
    <col min="8" max="8" width="5.8515625" style="0" customWidth="1"/>
    <col min="9" max="9" width="9.28125" style="0" customWidth="1"/>
  </cols>
  <sheetData>
    <row r="1" ht="12.75">
      <c r="A1" s="37"/>
    </row>
    <row r="3" spans="1:4" ht="18">
      <c r="A3" s="50" t="s">
        <v>33</v>
      </c>
      <c r="B3" s="50"/>
      <c r="C3" s="50"/>
      <c r="D3" s="50"/>
    </row>
    <row r="4" spans="1:4" ht="12.75">
      <c r="A4" s="51" t="s">
        <v>55</v>
      </c>
      <c r="B4" s="51"/>
      <c r="C4" s="51"/>
      <c r="D4" s="51"/>
    </row>
    <row r="5" spans="1:4" ht="12.75">
      <c r="A5" s="51" t="s">
        <v>28</v>
      </c>
      <c r="B5" s="51"/>
      <c r="C5" s="51"/>
      <c r="D5" s="51"/>
    </row>
    <row r="6" spans="1:4" ht="12.75">
      <c r="A6" s="51" t="s">
        <v>54</v>
      </c>
      <c r="B6" s="51"/>
      <c r="C6" s="51"/>
      <c r="D6" s="51"/>
    </row>
    <row r="8" ht="13.5" thickBot="1"/>
    <row r="9" spans="1:4" ht="12.75">
      <c r="A9" s="5" t="s">
        <v>15</v>
      </c>
      <c r="B9" s="5" t="s">
        <v>17</v>
      </c>
      <c r="C9" s="38" t="s">
        <v>18</v>
      </c>
      <c r="D9" s="5"/>
    </row>
    <row r="10" spans="1:4" ht="12.75">
      <c r="A10" s="6" t="s">
        <v>16</v>
      </c>
      <c r="B10" s="6" t="s">
        <v>53</v>
      </c>
      <c r="C10" s="39" t="s">
        <v>19</v>
      </c>
      <c r="D10" s="6" t="s">
        <v>21</v>
      </c>
    </row>
    <row r="11" spans="1:4" ht="12.75">
      <c r="A11" s="7"/>
      <c r="B11" s="45">
        <v>44835</v>
      </c>
      <c r="C11" s="39" t="s">
        <v>20</v>
      </c>
      <c r="D11" s="7"/>
    </row>
    <row r="12" spans="1:4" ht="13.5" thickBot="1">
      <c r="A12" s="8"/>
      <c r="B12" s="8"/>
      <c r="C12" s="40"/>
      <c r="D12" s="8"/>
    </row>
    <row r="13" spans="1:4" ht="12.75">
      <c r="A13" s="1" t="s">
        <v>41</v>
      </c>
      <c r="B13" s="2">
        <v>1355105.46</v>
      </c>
      <c r="C13" s="10">
        <v>109557.93</v>
      </c>
      <c r="D13" s="2">
        <f aca="true" t="shared" si="0" ref="D13:D30">SUM(B13+C13)</f>
        <v>1464663.39</v>
      </c>
    </row>
    <row r="14" spans="1:4" ht="12.75">
      <c r="A14" s="3" t="s">
        <v>42</v>
      </c>
      <c r="B14" s="4"/>
      <c r="C14" s="41">
        <f>B14/6*2</f>
        <v>0</v>
      </c>
      <c r="D14" s="4"/>
    </row>
    <row r="15" spans="1:4" ht="12.75">
      <c r="A15" s="1" t="s">
        <v>43</v>
      </c>
      <c r="B15" s="2">
        <v>0</v>
      </c>
      <c r="C15" s="10">
        <f>B15/6*2</f>
        <v>0</v>
      </c>
      <c r="D15" s="2">
        <f t="shared" si="0"/>
        <v>0</v>
      </c>
    </row>
    <row r="16" spans="1:4" ht="12.75">
      <c r="A16" s="3" t="s">
        <v>44</v>
      </c>
      <c r="B16" s="4">
        <v>10434919.79</v>
      </c>
      <c r="C16" s="41">
        <v>1286053</v>
      </c>
      <c r="D16" s="4">
        <f t="shared" si="0"/>
        <v>11720972.79</v>
      </c>
    </row>
    <row r="17" spans="1:4" ht="12.75">
      <c r="A17" s="3" t="s">
        <v>30</v>
      </c>
      <c r="B17" s="4">
        <v>528601.02</v>
      </c>
      <c r="C17" s="41">
        <v>347000</v>
      </c>
      <c r="D17" s="4">
        <f>B17+C17</f>
        <v>875601.02</v>
      </c>
    </row>
    <row r="18" spans="1:4" ht="12.75">
      <c r="A18" s="1" t="s">
        <v>45</v>
      </c>
      <c r="B18" s="2">
        <v>202542.76</v>
      </c>
      <c r="C18" s="10">
        <v>40508.55</v>
      </c>
      <c r="D18" s="2">
        <f t="shared" si="0"/>
        <v>243051.31</v>
      </c>
    </row>
    <row r="19" spans="1:4" ht="12.75">
      <c r="A19" s="3" t="s">
        <v>46</v>
      </c>
      <c r="B19" s="4"/>
      <c r="C19" s="41">
        <f aca="true" t="shared" si="1" ref="C19:C31">B19/10*2</f>
        <v>0</v>
      </c>
      <c r="D19" s="4">
        <f t="shared" si="0"/>
        <v>0</v>
      </c>
    </row>
    <row r="20" spans="1:4" ht="12.75">
      <c r="A20" s="1" t="s">
        <v>47</v>
      </c>
      <c r="B20" s="2">
        <v>0</v>
      </c>
      <c r="C20" s="10">
        <f t="shared" si="1"/>
        <v>0</v>
      </c>
      <c r="D20" s="2">
        <f t="shared" si="0"/>
        <v>0</v>
      </c>
    </row>
    <row r="21" spans="1:9" ht="12.75">
      <c r="A21" s="3" t="s">
        <v>48</v>
      </c>
      <c r="B21" s="4">
        <v>5528501.46</v>
      </c>
      <c r="C21" s="41">
        <v>611767</v>
      </c>
      <c r="D21" s="4">
        <f t="shared" si="0"/>
        <v>6140268.46</v>
      </c>
      <c r="G21" s="42"/>
      <c r="H21" s="42"/>
      <c r="I21" s="42"/>
    </row>
    <row r="22" spans="1:9" ht="12.75">
      <c r="A22" s="9" t="s">
        <v>49</v>
      </c>
      <c r="B22" s="10">
        <v>526817.14</v>
      </c>
      <c r="C22" s="10">
        <v>14811</v>
      </c>
      <c r="D22" s="2">
        <f t="shared" si="0"/>
        <v>541628.14</v>
      </c>
      <c r="G22" s="43"/>
      <c r="H22" s="43"/>
      <c r="I22" s="43"/>
    </row>
    <row r="23" spans="1:4" ht="12.75">
      <c r="A23" s="3" t="s">
        <v>50</v>
      </c>
      <c r="B23" s="4">
        <v>55913</v>
      </c>
      <c r="C23" s="41">
        <v>8277</v>
      </c>
      <c r="D23" s="4">
        <f t="shared" si="0"/>
        <v>64190</v>
      </c>
    </row>
    <row r="24" spans="1:4" ht="12.75">
      <c r="A24" s="9" t="s">
        <v>51</v>
      </c>
      <c r="B24" s="10">
        <v>7453.17</v>
      </c>
      <c r="C24" s="10">
        <v>1490.63</v>
      </c>
      <c r="D24" s="2">
        <f t="shared" si="0"/>
        <v>8943.8</v>
      </c>
    </row>
    <row r="25" spans="1:4" ht="12.75">
      <c r="A25" s="3" t="s">
        <v>52</v>
      </c>
      <c r="B25" s="4"/>
      <c r="C25" s="41">
        <f t="shared" si="1"/>
        <v>0</v>
      </c>
      <c r="D25" s="4">
        <f t="shared" si="0"/>
        <v>0</v>
      </c>
    </row>
    <row r="26" spans="1:4" ht="12.75">
      <c r="A26" s="9"/>
      <c r="B26" s="10">
        <v>0</v>
      </c>
      <c r="C26" s="10">
        <f t="shared" si="1"/>
        <v>0</v>
      </c>
      <c r="D26" s="2">
        <f t="shared" si="0"/>
        <v>0</v>
      </c>
    </row>
    <row r="27" spans="1:4" ht="12.75">
      <c r="A27" s="3" t="s">
        <v>40</v>
      </c>
      <c r="B27" s="4">
        <v>27663.21</v>
      </c>
      <c r="C27" s="4">
        <f t="shared" si="1"/>
        <v>5532.642</v>
      </c>
      <c r="D27" s="4">
        <f t="shared" si="0"/>
        <v>33195.852</v>
      </c>
    </row>
    <row r="28" spans="1:4" ht="12.75">
      <c r="A28" s="9"/>
      <c r="B28" s="10">
        <v>0</v>
      </c>
      <c r="C28" s="10">
        <f t="shared" si="1"/>
        <v>0</v>
      </c>
      <c r="D28" s="2">
        <f t="shared" si="0"/>
        <v>0</v>
      </c>
    </row>
    <row r="29" spans="1:4" ht="12.75">
      <c r="A29" s="3"/>
      <c r="B29" s="4">
        <v>0</v>
      </c>
      <c r="C29" s="41">
        <f t="shared" si="1"/>
        <v>0</v>
      </c>
      <c r="D29" s="4">
        <f t="shared" si="0"/>
        <v>0</v>
      </c>
    </row>
    <row r="30" spans="1:4" ht="12.75">
      <c r="A30" s="9"/>
      <c r="B30" s="10"/>
      <c r="C30" s="10">
        <f t="shared" si="1"/>
        <v>0</v>
      </c>
      <c r="D30" s="2">
        <f t="shared" si="0"/>
        <v>0</v>
      </c>
    </row>
    <row r="31" spans="1:4" ht="13.5" thickBot="1">
      <c r="A31" s="1"/>
      <c r="B31" s="2"/>
      <c r="C31" s="10">
        <f t="shared" si="1"/>
        <v>0</v>
      </c>
      <c r="D31" s="2"/>
    </row>
    <row r="32" spans="1:4" ht="13.5" thickBot="1">
      <c r="A32" s="15" t="s">
        <v>14</v>
      </c>
      <c r="B32" s="16">
        <f>SUM(B13:B26)-B27</f>
        <v>18612190.59</v>
      </c>
      <c r="C32" s="16">
        <f>SUM(C13:C26)-C27</f>
        <v>2413932.468</v>
      </c>
      <c r="D32" s="16">
        <f>SUM(D13:D26)-D27</f>
        <v>21026123.058</v>
      </c>
    </row>
    <row r="34" spans="1:4" ht="15.75">
      <c r="A34" s="52" t="s">
        <v>22</v>
      </c>
      <c r="B34" s="52"/>
      <c r="C34" s="52"/>
      <c r="D34" s="52"/>
    </row>
    <row r="35" ht="13.5" thickBot="1"/>
    <row r="36" spans="1:4" ht="12.75">
      <c r="A36" s="53" t="s">
        <v>23</v>
      </c>
      <c r="B36" s="54"/>
      <c r="C36" s="11">
        <f>D32</f>
        <v>21026123.058</v>
      </c>
      <c r="D36" s="20"/>
    </row>
    <row r="37" spans="1:4" ht="12.75">
      <c r="A37" s="55" t="s">
        <v>24</v>
      </c>
      <c r="B37" s="56"/>
      <c r="C37" s="19">
        <v>5481</v>
      </c>
      <c r="D37" s="3"/>
    </row>
    <row r="38" spans="1:4" ht="13.5" thickBot="1">
      <c r="A38" s="57" t="s">
        <v>25</v>
      </c>
      <c r="B38" s="58"/>
      <c r="C38" s="28">
        <v>0.07</v>
      </c>
      <c r="D38" s="1"/>
    </row>
    <row r="39" spans="1:4" ht="12.75">
      <c r="A39" s="46" t="s">
        <v>56</v>
      </c>
      <c r="B39" s="47"/>
      <c r="C39" s="23"/>
      <c r="D39" s="24"/>
    </row>
    <row r="40" spans="1:4" ht="12.75" hidden="1">
      <c r="A40" s="48" t="s">
        <v>26</v>
      </c>
      <c r="B40" s="49"/>
      <c r="C40" s="14">
        <f>C37*8%</f>
        <v>438.48</v>
      </c>
      <c r="D40" s="1"/>
    </row>
    <row r="41" spans="1:4" ht="12.75">
      <c r="A41" s="17"/>
      <c r="B41" s="18"/>
      <c r="C41" s="32">
        <f>C36*7%</f>
        <v>1471828.61406</v>
      </c>
      <c r="D41" s="21">
        <v>0.07</v>
      </c>
    </row>
    <row r="42" spans="1:4" ht="12.75">
      <c r="A42" s="17"/>
      <c r="B42" s="18"/>
      <c r="C42" s="32">
        <f>C36*6%</f>
        <v>1261567.3834799998</v>
      </c>
      <c r="D42" s="21">
        <v>0.06</v>
      </c>
    </row>
    <row r="43" spans="1:4" ht="12.75">
      <c r="A43" s="17"/>
      <c r="B43" s="18"/>
      <c r="C43" s="32">
        <f>C36*5%</f>
        <v>1051306.1528999999</v>
      </c>
      <c r="D43" s="21">
        <v>0.05</v>
      </c>
    </row>
    <row r="44" spans="1:4" ht="13.5" thickBot="1">
      <c r="A44" s="25"/>
      <c r="B44" s="26"/>
      <c r="C44" s="14"/>
      <c r="D44" s="22"/>
    </row>
    <row r="45" spans="1:4" ht="12.75">
      <c r="A45" s="12" t="s">
        <v>27</v>
      </c>
      <c r="B45" s="29"/>
      <c r="C45" s="31"/>
      <c r="D45" s="27" t="s">
        <v>32</v>
      </c>
    </row>
    <row r="46" spans="1:4" ht="13.5" thickBot="1">
      <c r="A46" s="13" t="s">
        <v>57</v>
      </c>
      <c r="B46" s="30"/>
      <c r="C46" s="35">
        <f>C41*70%</f>
        <v>1030280.029842</v>
      </c>
      <c r="D46" s="36">
        <v>0.07</v>
      </c>
    </row>
    <row r="47" spans="3:4" ht="12.75">
      <c r="C47" s="35">
        <f>C42*70%</f>
        <v>883097.1684359999</v>
      </c>
      <c r="D47" s="36">
        <v>0.06</v>
      </c>
    </row>
    <row r="48" spans="3:4" ht="12.75">
      <c r="C48" s="35">
        <f>C43*70%</f>
        <v>735914.3070299999</v>
      </c>
      <c r="D48" s="36">
        <v>0.05</v>
      </c>
    </row>
    <row r="49" spans="3:4" ht="13.5" thickBot="1">
      <c r="C49" s="33"/>
      <c r="D49" s="34"/>
    </row>
  </sheetData>
  <sheetProtection/>
  <mergeCells count="10">
    <mergeCell ref="A37:B37"/>
    <mergeCell ref="A38:B38"/>
    <mergeCell ref="A39:B39"/>
    <mergeCell ref="A40:B40"/>
    <mergeCell ref="A3:D3"/>
    <mergeCell ref="A4:D4"/>
    <mergeCell ref="A5:D5"/>
    <mergeCell ref="A6:D6"/>
    <mergeCell ref="A34:D34"/>
    <mergeCell ref="A36:B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Butiá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Finanças</dc:creator>
  <cp:keywords/>
  <dc:description/>
  <cp:lastModifiedBy>juce</cp:lastModifiedBy>
  <cp:lastPrinted>2021-10-20T14:34:23Z</cp:lastPrinted>
  <dcterms:created xsi:type="dcterms:W3CDTF">2008-10-13T16:10:13Z</dcterms:created>
  <dcterms:modified xsi:type="dcterms:W3CDTF">2022-11-16T16:38:55Z</dcterms:modified>
  <cp:category/>
  <cp:version/>
  <cp:contentType/>
  <cp:contentStatus/>
</cp:coreProperties>
</file>